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<sst xmlns="http://schemas.openxmlformats.org/spreadsheetml/2006/main" count="156" uniqueCount="140">
  <si>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</si>
  <si>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</si>
  <si>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</si>
  <si>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</si>
  <si>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</si>
  <si>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</si>
  <si>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</si>
  <si>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</si>
  <si>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</si>
  <si>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</si>
  <si>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</si>
  <si>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</si>
  <si>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</si>
  <si>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</si>
  <si>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</si>
  <si>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</si>
  <si>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</si>
  <si>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</si>
  <si>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</si>
  <si>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</si>
  <si>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</si>
  <si>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</si>
  <si>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</si>
  <si>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</si>
  <si>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</si>
  <si>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</si>
  <si>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</si>
  <si>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</si>
  <si>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</si>
  <si>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</si>
  <si>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</si>
  <si>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</si>
  <si>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</si>
  <si>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</si>
  <si>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</si>
  <si>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</si>
  <si>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</si>
  <si>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</si>
  <si>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</si>
  <si>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</si>
  <si>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</si>
  <si>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</si>
  <si>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</si>
  <si>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</si>
  <si>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</si>
  <si>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</si>
  <si>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</si>
  <si>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</si>
  <si>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</si>
  <si>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</si>
  <si>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</si>
  <si>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</si>
  <si>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</si>
  <si>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</si>
  <si>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</si>
  <si>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</si>
  <si>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</si>
  <si>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</si>
  <si>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</si>
  <si>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</si>
  <si>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</si>
  <si>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</si>
  <si>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</si>
  <si>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</si>
  <si>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</si>
  <si>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</si>
  <si>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</si>
  <si>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</si>
  <si>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</si>
  <si>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</si>
  <si>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</si>
  <si>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</si>
  <si>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</si>
  <si>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</si>
  <si>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</si>
  <si>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</si>
  <si>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</si>
  <si>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</si>
  <si>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</si>
  <si>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</si>
  <si>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</si>
  <si>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</si>
  <si>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</si>
  <si>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</si>
  <si>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</si>
  <si>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</si>
  <si>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</si>
  <si>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</si>
  <si>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</si>
  <si>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</si>
  <si>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</si>
  <si>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</si>
  <si>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</si>
  <si>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</si>
  <si>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</si>
  <si>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</si>
  <si>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</si>
  <si>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</si>
  <si>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</si>
  <si>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</si>
  <si>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</si>
  <si>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</si>
  <si>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</si>
  <si>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</si>
  <si>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</si>
  <si>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</si>
  <si>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</si>
  <si>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</si>
  <si>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</si>
  <si>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</si>
  <si>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</si>
  <si>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</si>
  <si>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</si>
  <si>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</si>
  <si>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</si>
  <si>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</si>
  <si>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</si>
  <si>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</si>
  <si>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</si>
  <si>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</si>
  <si>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</si>
  <si>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</si>
  <si>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</si>
  <si>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</si>
  <si>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>Массовый спорт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</si>
  <si>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</si>
  <si>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</si>
  <si>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Уточненный план на 2021 год</t>
  </si>
  <si>
    <t>отклонение (факт 2021-2020)</t>
  </si>
  <si>
    <t>Процент роста исполнения 2021 к 2020 году</t>
  </si>
  <si>
    <t>Обеспечение проведения выборов и референдумов</t>
  </si>
  <si>
    <t>0107</t>
  </si>
  <si>
    <t xml:space="preserve">Дотации </t>
  </si>
  <si>
    <t>Налог, взимаемый в связи с применением упрощенной системы налогообложения</t>
  </si>
  <si>
    <t>Отчет об исполнении бюджета муниципального образования "Гагаринский район" Смоленской области за  1 полугодие 2021 года</t>
  </si>
  <si>
    <t>Исполнено за 1 полугодие 2021 года</t>
  </si>
  <si>
    <t>% исполнения за 1 полугодие 2021</t>
  </si>
  <si>
    <t>Исполнено за 1 полугодие 2020 года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</si>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</sst>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>
      <alignment horizontal="left" vertical="top" wrapText="1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78" fontId="44" fillId="0" borderId="0" xfId="0" applyNumberFormat="1" applyFont="1" applyBorder="1" applyAlignment="1">
      <alignment horizontal="center" vertical="center" wrapText="1"/>
    </xf>
    <xf numFmtId="178" fontId="45" fillId="8" borderId="11" xfId="0" applyNumberFormat="1" applyFont="1" applyFill="1" applyBorder="1" applyAlignment="1">
      <alignment vertical="top"/>
    </xf>
    <xf numFmtId="3" fontId="45" fillId="32" borderId="12" xfId="0" applyNumberFormat="1" applyFont="1" applyFill="1" applyBorder="1" applyAlignment="1">
      <alignment horizontal="center" vertical="center" wrapText="1"/>
    </xf>
    <xf numFmtId="178" fontId="45" fillId="0" borderId="0" xfId="0" applyNumberFormat="1" applyFont="1" applyAlignment="1">
      <alignment/>
    </xf>
    <xf numFmtId="178" fontId="45" fillId="8" borderId="12" xfId="0" applyNumberFormat="1" applyFont="1" applyFill="1" applyBorder="1" applyAlignment="1">
      <alignment horizontal="center" vertical="top" wrapText="1"/>
    </xf>
    <xf numFmtId="178" fontId="45" fillId="0" borderId="0" xfId="0" applyNumberFormat="1" applyFont="1" applyFill="1" applyAlignment="1">
      <alignment/>
    </xf>
    <xf numFmtId="178" fontId="45" fillId="32" borderId="12" xfId="0" applyNumberFormat="1" applyFont="1" applyFill="1" applyBorder="1" applyAlignment="1">
      <alignment horizontal="center" vertical="center" wrapText="1"/>
    </xf>
    <xf numFmtId="178" fontId="45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horizontal="right" vertical="top" wrapText="1"/>
    </xf>
    <xf numFmtId="178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/>
    </xf>
    <xf numFmtId="178" fontId="2" fillId="6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178" fontId="3" fillId="34" borderId="12" xfId="0" applyNumberFormat="1" applyFont="1" applyFill="1" applyBorder="1" applyAlignment="1">
      <alignment horizontal="center" vertical="center" wrapText="1"/>
    </xf>
    <xf numFmtId="178" fontId="2" fillId="35" borderId="12" xfId="0" applyNumberFormat="1" applyFont="1" applyFill="1" applyBorder="1" applyAlignment="1">
      <alignment horizontal="center" vertical="center" wrapText="1"/>
    </xf>
    <xf numFmtId="178" fontId="2" fillId="6" borderId="12" xfId="0" applyNumberFormat="1" applyFont="1" applyFill="1" applyBorder="1" applyAlignment="1">
      <alignment vertical="center" wrapText="1"/>
    </xf>
    <xf numFmtId="3" fontId="2" fillId="6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178" fontId="3" fillId="34" borderId="12" xfId="0" applyNumberFormat="1" applyFont="1" applyFill="1" applyBorder="1" applyAlignment="1">
      <alignment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" fontId="3" fillId="0" borderId="12" xfId="0" applyNumberFormat="1" applyFont="1" applyBorder="1" applyAlignment="1">
      <alignment horizontal="center" vertical="center" wrapText="1"/>
    </xf>
    <xf numFmtId="178" fontId="2" fillId="8" borderId="11" xfId="0" applyNumberFormat="1" applyFont="1" applyFill="1" applyBorder="1" applyAlignment="1">
      <alignment horizontal="center" vertical="top" wrapText="1"/>
    </xf>
    <xf numFmtId="178" fontId="2" fillId="35" borderId="12" xfId="0" applyNumberFormat="1" applyFont="1" applyFill="1" applyBorder="1" applyAlignment="1">
      <alignment vertical="center" wrapText="1"/>
    </xf>
    <xf numFmtId="178" fontId="3" fillId="32" borderId="12" xfId="0" applyNumberFormat="1" applyFont="1" applyFill="1" applyBorder="1" applyAlignment="1">
      <alignment horizontal="center" vertical="center" wrapText="1"/>
    </xf>
    <xf numFmtId="178" fontId="45" fillId="0" borderId="0" xfId="0" applyNumberFormat="1" applyFont="1" applyAlignment="1">
      <alignment horizontal="right" vertical="top" wrapText="1"/>
    </xf>
    <xf numFmtId="3" fontId="45" fillId="8" borderId="11" xfId="0" applyNumberFormat="1" applyFont="1" applyFill="1" applyBorder="1" applyAlignment="1">
      <alignment vertical="top"/>
    </xf>
    <xf numFmtId="3" fontId="44" fillId="35" borderId="12" xfId="0" applyNumberFormat="1" applyFont="1" applyFill="1" applyBorder="1" applyAlignment="1">
      <alignment horizontal="center" vertical="center" wrapText="1"/>
    </xf>
    <xf numFmtId="178" fontId="45" fillId="32" borderId="12" xfId="0" applyNumberFormat="1" applyFont="1" applyFill="1" applyBorder="1" applyAlignment="1">
      <alignment vertical="center" wrapText="1"/>
    </xf>
    <xf numFmtId="178" fontId="45" fillId="0" borderId="0" xfId="0" applyNumberFormat="1" applyFont="1" applyAlignment="1">
      <alignment horizontal="right" vertical="top" wrapText="1"/>
    </xf>
    <xf numFmtId="178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178" fontId="2" fillId="36" borderId="12" xfId="0" applyNumberFormat="1" applyFont="1" applyFill="1" applyBorder="1" applyAlignment="1">
      <alignment horizontal="left" vertic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center" vertical="center" wrapText="1"/>
    </xf>
    <xf numFmtId="178" fontId="24" fillId="0" borderId="12" xfId="0" applyNumberFormat="1" applyFont="1" applyFill="1" applyBorder="1" applyAlignment="1">
      <alignment horizontal="left" vertical="top" wrapText="1"/>
    </xf>
    <xf numFmtId="3" fontId="24" fillId="0" borderId="12" xfId="0" applyNumberFormat="1" applyFont="1" applyFill="1" applyBorder="1" applyAlignment="1">
      <alignment horizontal="center" vertical="top" wrapText="1"/>
    </xf>
    <xf numFmtId="178" fontId="24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4" fillId="0" borderId="1" xfId="33" applyNumberFormat="1" applyFont="1" applyFill="1" applyAlignment="1" applyProtection="1">
      <alignment horizontal="left" vertical="top" wrapText="1"/>
      <protection/>
    </xf>
    <xf numFmtId="178" fontId="2" fillId="36" borderId="12" xfId="0" applyNumberFormat="1" applyFont="1" applyFill="1" applyBorder="1" applyAlignment="1">
      <alignment horizontal="left" vertical="top" wrapText="1"/>
    </xf>
    <xf numFmtId="3" fontId="2" fillId="36" borderId="12" xfId="0" applyNumberFormat="1" applyFont="1" applyFill="1" applyBorder="1" applyAlignment="1">
      <alignment horizontal="center" vertical="top" wrapText="1"/>
    </xf>
    <xf numFmtId="178" fontId="2" fillId="36" borderId="12" xfId="0" applyNumberFormat="1" applyFont="1" applyFill="1" applyBorder="1" applyAlignment="1">
      <alignment horizontal="center" vertical="top" wrapText="1"/>
    </xf>
    <xf numFmtId="178" fontId="25" fillId="37" borderId="12" xfId="0" applyNumberFormat="1" applyFont="1" applyFill="1" applyBorder="1" applyAlignment="1">
      <alignment horizontal="left" vertical="top" wrapText="1"/>
    </xf>
    <xf numFmtId="3" fontId="25" fillId="37" borderId="12" xfId="0" applyNumberFormat="1" applyFont="1" applyFill="1" applyBorder="1" applyAlignment="1">
      <alignment horizontal="center" vertical="center" wrapText="1"/>
    </xf>
    <xf numFmtId="178" fontId="25" fillId="37" borderId="12" xfId="0" applyNumberFormat="1" applyFont="1" applyFill="1" applyBorder="1" applyAlignment="1">
      <alignment horizontal="center" vertical="center" wrapText="1"/>
    </xf>
    <xf numFmtId="178" fontId="25" fillId="0" borderId="14" xfId="0" applyNumberFormat="1" applyFont="1" applyBorder="1" applyAlignment="1">
      <alignment horizontal="center" vertical="top" wrapText="1"/>
    </xf>
    <xf numFmtId="178" fontId="2" fillId="38" borderId="12" xfId="0" applyNumberFormat="1" applyFont="1" applyFill="1" applyBorder="1" applyAlignment="1">
      <alignment horizontal="center" vertical="top" wrapText="1"/>
    </xf>
    <xf numFmtId="178" fontId="25" fillId="37" borderId="12" xfId="0" applyNumberFormat="1" applyFont="1" applyFill="1" applyBorder="1" applyAlignment="1">
      <alignment horizontal="center" vertical="top" wrapText="1"/>
    </xf>
    <xf numFmtId="178" fontId="2" fillId="37" borderId="12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="90" zoomScaleNormal="90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0" sqref="L10"/>
    </sheetView>
  </sheetViews>
  <sheetFormatPr defaultColWidth="9.00390625" defaultRowHeight="12.75"/>
  <cols>
    <col min="1" max="1" width="43.625" style="4" customWidth="1"/>
    <col min="2" max="2" width="11.25390625" style="13" customWidth="1"/>
    <col min="3" max="3" width="13.375" style="4" customWidth="1"/>
    <col min="4" max="4" width="13.875" style="4" customWidth="1"/>
    <col min="5" max="5" width="12.625" style="4" customWidth="1"/>
    <col min="6" max="6" width="12.125" style="4" customWidth="1"/>
    <col min="7" max="7" width="12.00390625" style="4" customWidth="1"/>
    <col min="8" max="8" width="11.875" style="4" customWidth="1"/>
    <col min="9" max="16384" width="9.125" style="6" customWidth="1"/>
  </cols>
  <sheetData>
    <row r="1" spans="1:8" ht="36" customHeight="1">
      <c r="A1" s="64" t="s">
        <v>134</v>
      </c>
      <c r="B1" s="64"/>
      <c r="C1" s="64"/>
      <c r="D1" s="64"/>
      <c r="E1" s="64"/>
      <c r="F1" s="64"/>
      <c r="G1" s="64"/>
      <c r="H1" s="64"/>
    </row>
    <row r="2" spans="1:8" ht="63.75">
      <c r="A2" s="42" t="s">
        <v>0</v>
      </c>
      <c r="B2" s="43" t="s">
        <v>1</v>
      </c>
      <c r="C2" s="44" t="s">
        <v>127</v>
      </c>
      <c r="D2" s="44" t="s">
        <v>135</v>
      </c>
      <c r="E2" s="44" t="s">
        <v>136</v>
      </c>
      <c r="F2" s="44" t="s">
        <v>137</v>
      </c>
      <c r="G2" s="44" t="s">
        <v>128</v>
      </c>
      <c r="H2" s="44" t="s">
        <v>129</v>
      </c>
    </row>
    <row r="3" spans="1:8" ht="21" customHeight="1">
      <c r="A3" s="45" t="s">
        <v>77</v>
      </c>
      <c r="B3" s="46">
        <v>10000</v>
      </c>
      <c r="C3" s="47">
        <f>C4+C6+C8+C13+C15+C17+C20+C23+C27+C29+C31+C33</f>
        <v>310170.3</v>
      </c>
      <c r="D3" s="47">
        <f>D4+D6+D8+D13+D15+D17+D20+D23+D27+D29+D31+D33</f>
        <v>122537.5</v>
      </c>
      <c r="E3" s="47">
        <f>D3/C3*100</f>
        <v>39.50652270704191</v>
      </c>
      <c r="F3" s="47">
        <f>F4+F6+F8+F13+F15+F17+F20+F23+F27+F29+F31+F33</f>
        <v>168636.79999999996</v>
      </c>
      <c r="G3" s="47">
        <f aca="true" t="shared" si="0" ref="G3:G34">D3-F3</f>
        <v>-46099.29999999996</v>
      </c>
      <c r="H3" s="47">
        <f>D3/F3*100</f>
        <v>72.66355860642518</v>
      </c>
    </row>
    <row r="4" spans="1:8" ht="13.5">
      <c r="A4" s="48" t="s">
        <v>78</v>
      </c>
      <c r="B4" s="49">
        <v>10100</v>
      </c>
      <c r="C4" s="50">
        <f>C5</f>
        <v>251447.8</v>
      </c>
      <c r="D4" s="50">
        <f>D5</f>
        <v>95480.7</v>
      </c>
      <c r="E4" s="51">
        <f aca="true" t="shared" si="1" ref="E4:E42">D4/C4*100</f>
        <v>37.97237438545893</v>
      </c>
      <c r="F4" s="50">
        <f>F5</f>
        <v>142282.8</v>
      </c>
      <c r="G4" s="50">
        <f t="shared" si="0"/>
        <v>-46802.09999999999</v>
      </c>
      <c r="H4" s="55">
        <f aca="true" t="shared" si="2" ref="H4:H42">D4/F4*100</f>
        <v>67.10628410461419</v>
      </c>
    </row>
    <row r="5" spans="1:8" ht="12.75">
      <c r="A5" s="52" t="s">
        <v>79</v>
      </c>
      <c r="B5" s="53">
        <v>10102</v>
      </c>
      <c r="C5" s="54">
        <v>251447.8</v>
      </c>
      <c r="D5" s="54">
        <v>95480.7</v>
      </c>
      <c r="E5" s="15">
        <f t="shared" si="1"/>
        <v>37.97237438545893</v>
      </c>
      <c r="F5" s="54">
        <v>142282.8</v>
      </c>
      <c r="G5" s="54">
        <f t="shared" si="0"/>
        <v>-46802.09999999999</v>
      </c>
      <c r="H5" s="54">
        <f t="shared" si="2"/>
        <v>67.10628410461419</v>
      </c>
    </row>
    <row r="6" spans="1:8" ht="27">
      <c r="A6" s="48" t="s">
        <v>80</v>
      </c>
      <c r="B6" s="49">
        <v>10300</v>
      </c>
      <c r="C6" s="50">
        <f>C7</f>
        <v>7241.6</v>
      </c>
      <c r="D6" s="50">
        <f>D7</f>
        <v>3406.8</v>
      </c>
      <c r="E6" s="55">
        <f t="shared" si="1"/>
        <v>47.04485196641626</v>
      </c>
      <c r="F6" s="50">
        <f>F7</f>
        <v>2909.8</v>
      </c>
      <c r="G6" s="50">
        <f t="shared" si="0"/>
        <v>497</v>
      </c>
      <c r="H6" s="54">
        <f t="shared" si="2"/>
        <v>117.0802116983985</v>
      </c>
    </row>
    <row r="7" spans="1:8" ht="12.75">
      <c r="A7" s="52" t="s">
        <v>81</v>
      </c>
      <c r="B7" s="53">
        <v>10302</v>
      </c>
      <c r="C7" s="54">
        <v>7241.6</v>
      </c>
      <c r="D7" s="54">
        <v>3406.8</v>
      </c>
      <c r="E7" s="15">
        <f t="shared" si="1"/>
        <v>47.04485196641626</v>
      </c>
      <c r="F7" s="54">
        <v>2909.8</v>
      </c>
      <c r="G7" s="54">
        <f t="shared" si="0"/>
        <v>497</v>
      </c>
      <c r="H7" s="54">
        <f t="shared" si="2"/>
        <v>117.0802116983985</v>
      </c>
    </row>
    <row r="8" spans="1:8" ht="13.5">
      <c r="A8" s="48" t="s">
        <v>82</v>
      </c>
      <c r="B8" s="49">
        <v>10500</v>
      </c>
      <c r="C8" s="50">
        <f>C9+C10+C11+C12</f>
        <v>26305.1</v>
      </c>
      <c r="D8" s="50">
        <f>D9+D10+D11+D12</f>
        <v>11424.7</v>
      </c>
      <c r="E8" s="51">
        <f t="shared" si="1"/>
        <v>43.431501876062065</v>
      </c>
      <c r="F8" s="50">
        <f>F10+F11+F12</f>
        <v>10565.2</v>
      </c>
      <c r="G8" s="50">
        <f t="shared" si="0"/>
        <v>859.5</v>
      </c>
      <c r="H8" s="55">
        <f t="shared" si="2"/>
        <v>108.13519857645856</v>
      </c>
    </row>
    <row r="9" spans="1:8" ht="25.5">
      <c r="A9" s="52" t="s">
        <v>133</v>
      </c>
      <c r="B9" s="56">
        <v>10501</v>
      </c>
      <c r="C9" s="15">
        <v>7756.8</v>
      </c>
      <c r="D9" s="15">
        <v>4772</v>
      </c>
      <c r="E9" s="15">
        <f t="shared" si="1"/>
        <v>61.52021452145215</v>
      </c>
      <c r="F9" s="15">
        <v>0</v>
      </c>
      <c r="G9" s="15">
        <v>0</v>
      </c>
      <c r="H9" s="15" t="s">
        <v>119</v>
      </c>
    </row>
    <row r="10" spans="1:8" ht="12.75">
      <c r="A10" s="52" t="s">
        <v>83</v>
      </c>
      <c r="B10" s="53">
        <v>10502</v>
      </c>
      <c r="C10" s="54">
        <v>3613.3</v>
      </c>
      <c r="D10" s="54">
        <v>3311.4</v>
      </c>
      <c r="E10" s="15">
        <f t="shared" si="1"/>
        <v>91.64475687045083</v>
      </c>
      <c r="F10" s="54">
        <v>7170.9</v>
      </c>
      <c r="G10" s="54">
        <f t="shared" si="0"/>
        <v>-3859.4999999999995</v>
      </c>
      <c r="H10" s="54">
        <f t="shared" si="2"/>
        <v>46.1783039785801</v>
      </c>
    </row>
    <row r="11" spans="1:8" ht="12.75">
      <c r="A11" s="52" t="s">
        <v>84</v>
      </c>
      <c r="B11" s="53">
        <v>10503</v>
      </c>
      <c r="C11" s="54">
        <v>753.6</v>
      </c>
      <c r="D11" s="54">
        <v>826.5</v>
      </c>
      <c r="E11" s="15">
        <f t="shared" si="1"/>
        <v>109.67356687898089</v>
      </c>
      <c r="F11" s="54">
        <v>693.5</v>
      </c>
      <c r="G11" s="54">
        <f t="shared" si="0"/>
        <v>133</v>
      </c>
      <c r="H11" s="54">
        <f t="shared" si="2"/>
        <v>119.17808219178083</v>
      </c>
    </row>
    <row r="12" spans="1:8" ht="12.75">
      <c r="A12" s="52" t="s">
        <v>85</v>
      </c>
      <c r="B12" s="53">
        <v>10504</v>
      </c>
      <c r="C12" s="54">
        <v>14181.4</v>
      </c>
      <c r="D12" s="54">
        <v>2514.8</v>
      </c>
      <c r="E12" s="15">
        <f t="shared" si="1"/>
        <v>17.733087001283373</v>
      </c>
      <c r="F12" s="54">
        <v>2700.8</v>
      </c>
      <c r="G12" s="54">
        <f t="shared" si="0"/>
        <v>-186</v>
      </c>
      <c r="H12" s="54">
        <f t="shared" si="2"/>
        <v>93.11315165876776</v>
      </c>
    </row>
    <row r="13" spans="1:8" ht="13.5">
      <c r="A13" s="48" t="s">
        <v>86</v>
      </c>
      <c r="B13" s="49">
        <v>10600</v>
      </c>
      <c r="C13" s="50">
        <f>C14</f>
        <v>122.8</v>
      </c>
      <c r="D13" s="50">
        <f>D14</f>
        <v>70</v>
      </c>
      <c r="E13" s="15">
        <f t="shared" si="1"/>
        <v>57.00325732899023</v>
      </c>
      <c r="F13" s="50">
        <f>F14</f>
        <v>84</v>
      </c>
      <c r="G13" s="50">
        <f t="shared" si="0"/>
        <v>-14</v>
      </c>
      <c r="H13" s="55">
        <f t="shared" si="2"/>
        <v>83.33333333333334</v>
      </c>
    </row>
    <row r="14" spans="1:8" ht="12.75">
      <c r="A14" s="52" t="s">
        <v>87</v>
      </c>
      <c r="B14" s="53">
        <v>10605</v>
      </c>
      <c r="C14" s="54">
        <v>122.8</v>
      </c>
      <c r="D14" s="54">
        <v>70</v>
      </c>
      <c r="E14" s="15">
        <f t="shared" si="1"/>
        <v>57.00325732899023</v>
      </c>
      <c r="F14" s="54">
        <v>84</v>
      </c>
      <c r="G14" s="54">
        <f t="shared" si="0"/>
        <v>-14</v>
      </c>
      <c r="H14" s="54">
        <f t="shared" si="2"/>
        <v>83.33333333333334</v>
      </c>
    </row>
    <row r="15" spans="1:8" ht="40.5">
      <c r="A15" s="48" t="s">
        <v>88</v>
      </c>
      <c r="B15" s="49">
        <v>10700</v>
      </c>
      <c r="C15" s="50">
        <f>C16</f>
        <v>1586.7</v>
      </c>
      <c r="D15" s="50">
        <f>D16</f>
        <v>769.1</v>
      </c>
      <c r="E15" s="50">
        <f t="shared" si="1"/>
        <v>48.47167076321926</v>
      </c>
      <c r="F15" s="50">
        <f>F16</f>
        <v>365.2</v>
      </c>
      <c r="G15" s="50">
        <f t="shared" si="0"/>
        <v>403.90000000000003</v>
      </c>
      <c r="H15" s="50">
        <f t="shared" si="2"/>
        <v>210.59693318729464</v>
      </c>
    </row>
    <row r="16" spans="1:8" ht="25.5">
      <c r="A16" s="52" t="s">
        <v>89</v>
      </c>
      <c r="B16" s="53">
        <v>10701</v>
      </c>
      <c r="C16" s="54">
        <v>1586.7</v>
      </c>
      <c r="D16" s="54">
        <v>769.1</v>
      </c>
      <c r="E16" s="54">
        <f>D16/C16*100</f>
        <v>48.47167076321926</v>
      </c>
      <c r="F16" s="54">
        <v>365.2</v>
      </c>
      <c r="G16" s="54">
        <f t="shared" si="0"/>
        <v>403.90000000000003</v>
      </c>
      <c r="H16" s="54">
        <f t="shared" si="2"/>
        <v>210.59693318729464</v>
      </c>
    </row>
    <row r="17" spans="1:8" ht="13.5">
      <c r="A17" s="48" t="s">
        <v>90</v>
      </c>
      <c r="B17" s="49">
        <v>10800</v>
      </c>
      <c r="C17" s="50">
        <f>C18+C19</f>
        <v>3853</v>
      </c>
      <c r="D17" s="50">
        <f>D18+D19</f>
        <v>1974.8</v>
      </c>
      <c r="E17" s="51">
        <f t="shared" si="1"/>
        <v>51.2535686478069</v>
      </c>
      <c r="F17" s="50">
        <f>F18+F19</f>
        <v>1895.4</v>
      </c>
      <c r="G17" s="50">
        <f t="shared" si="0"/>
        <v>79.39999999999986</v>
      </c>
      <c r="H17" s="55">
        <f t="shared" si="2"/>
        <v>104.18908937427456</v>
      </c>
    </row>
    <row r="18" spans="1:8" ht="25.5">
      <c r="A18" s="52" t="s">
        <v>91</v>
      </c>
      <c r="B18" s="53">
        <v>10803</v>
      </c>
      <c r="C18" s="54">
        <v>3848</v>
      </c>
      <c r="D18" s="54">
        <v>1974.8</v>
      </c>
      <c r="E18" s="54">
        <f t="shared" si="1"/>
        <v>51.320166320166315</v>
      </c>
      <c r="F18" s="54">
        <v>1895.4</v>
      </c>
      <c r="G18" s="54">
        <f t="shared" si="0"/>
        <v>79.39999999999986</v>
      </c>
      <c r="H18" s="54">
        <f t="shared" si="2"/>
        <v>104.18908937427456</v>
      </c>
    </row>
    <row r="19" spans="1:8" ht="25.5">
      <c r="A19" s="52" t="s">
        <v>120</v>
      </c>
      <c r="B19" s="53">
        <v>10807</v>
      </c>
      <c r="C19" s="54">
        <v>5</v>
      </c>
      <c r="D19" s="54">
        <v>0</v>
      </c>
      <c r="E19" s="54" t="s">
        <v>119</v>
      </c>
      <c r="F19" s="54">
        <v>0</v>
      </c>
      <c r="G19" s="54">
        <f t="shared" si="0"/>
        <v>0</v>
      </c>
      <c r="H19" s="54" t="s">
        <v>119</v>
      </c>
    </row>
    <row r="20" spans="1:8" ht="27">
      <c r="A20" s="48" t="s">
        <v>92</v>
      </c>
      <c r="B20" s="49">
        <v>10900</v>
      </c>
      <c r="C20" s="50">
        <f>C21+C22</f>
        <v>4.8</v>
      </c>
      <c r="D20" s="50">
        <f>D21+D22</f>
        <v>1.9000000000000001</v>
      </c>
      <c r="E20" s="50">
        <f>D20/C20*100</f>
        <v>39.583333333333336</v>
      </c>
      <c r="F20" s="50">
        <f>F21+F22</f>
        <v>8.4</v>
      </c>
      <c r="G20" s="50">
        <f t="shared" si="0"/>
        <v>-6.5</v>
      </c>
      <c r="H20" s="54">
        <f t="shared" si="2"/>
        <v>22.61904761904762</v>
      </c>
    </row>
    <row r="21" spans="1:8" ht="12.75">
      <c r="A21" s="52" t="s">
        <v>93</v>
      </c>
      <c r="B21" s="53">
        <v>10906</v>
      </c>
      <c r="C21" s="54">
        <v>4.8</v>
      </c>
      <c r="D21" s="54">
        <v>1.8</v>
      </c>
      <c r="E21" s="15">
        <f t="shared" si="1"/>
        <v>37.5</v>
      </c>
      <c r="F21" s="54">
        <v>8.1</v>
      </c>
      <c r="G21" s="54">
        <f t="shared" si="0"/>
        <v>-6.3</v>
      </c>
      <c r="H21" s="54">
        <f t="shared" si="2"/>
        <v>22.222222222222225</v>
      </c>
    </row>
    <row r="22" spans="1:8" ht="25.5">
      <c r="A22" s="52" t="s">
        <v>94</v>
      </c>
      <c r="B22" s="53">
        <v>10907</v>
      </c>
      <c r="C22" s="54">
        <v>0</v>
      </c>
      <c r="D22" s="54">
        <v>0.1</v>
      </c>
      <c r="E22" s="54" t="s">
        <v>119</v>
      </c>
      <c r="F22" s="54">
        <v>0.3</v>
      </c>
      <c r="G22" s="54">
        <f t="shared" si="0"/>
        <v>-0.19999999999999998</v>
      </c>
      <c r="H22" s="54">
        <f t="shared" si="2"/>
        <v>33.333333333333336</v>
      </c>
    </row>
    <row r="23" spans="1:8" ht="40.5">
      <c r="A23" s="48" t="s">
        <v>95</v>
      </c>
      <c r="B23" s="49">
        <v>11100</v>
      </c>
      <c r="C23" s="50">
        <f>C24+C25+C26</f>
        <v>9806.9</v>
      </c>
      <c r="D23" s="50">
        <f>D24+D25+D26</f>
        <v>5033.3</v>
      </c>
      <c r="E23" s="50">
        <f t="shared" si="1"/>
        <v>51.32406774821809</v>
      </c>
      <c r="F23" s="50">
        <f>F24+F25+F26</f>
        <v>5026.400000000001</v>
      </c>
      <c r="G23" s="50">
        <f t="shared" si="0"/>
        <v>6.899999999999636</v>
      </c>
      <c r="H23" s="50">
        <f t="shared" si="2"/>
        <v>100.13727518701256</v>
      </c>
    </row>
    <row r="24" spans="1:8" ht="25.5">
      <c r="A24" s="52" t="s">
        <v>96</v>
      </c>
      <c r="B24" s="53">
        <v>11105</v>
      </c>
      <c r="C24" s="54">
        <v>8034.4</v>
      </c>
      <c r="D24" s="54">
        <v>4089</v>
      </c>
      <c r="E24" s="54">
        <f t="shared" si="1"/>
        <v>50.893657273722994</v>
      </c>
      <c r="F24" s="54">
        <v>4282.8</v>
      </c>
      <c r="G24" s="54">
        <f t="shared" si="0"/>
        <v>-193.80000000000018</v>
      </c>
      <c r="H24" s="54">
        <f t="shared" si="2"/>
        <v>95.47492294760437</v>
      </c>
    </row>
    <row r="25" spans="1:8" ht="12.75">
      <c r="A25" s="52" t="s">
        <v>97</v>
      </c>
      <c r="B25" s="53">
        <v>11105</v>
      </c>
      <c r="C25" s="54">
        <v>1672.5</v>
      </c>
      <c r="D25" s="54">
        <v>920.6</v>
      </c>
      <c r="E25" s="15">
        <f t="shared" si="1"/>
        <v>55.04334828101645</v>
      </c>
      <c r="F25" s="54">
        <v>743.6</v>
      </c>
      <c r="G25" s="54">
        <f t="shared" si="0"/>
        <v>177</v>
      </c>
      <c r="H25" s="54">
        <f t="shared" si="2"/>
        <v>123.80311995696611</v>
      </c>
    </row>
    <row r="26" spans="1:8" ht="12.75">
      <c r="A26" s="52" t="s">
        <v>98</v>
      </c>
      <c r="B26" s="53">
        <v>11107</v>
      </c>
      <c r="C26" s="54">
        <v>100</v>
      </c>
      <c r="D26" s="54">
        <v>23.7</v>
      </c>
      <c r="E26" s="15">
        <f t="shared" si="1"/>
        <v>23.7</v>
      </c>
      <c r="F26" s="54">
        <v>0</v>
      </c>
      <c r="G26" s="54">
        <f t="shared" si="0"/>
        <v>23.7</v>
      </c>
      <c r="H26" s="54" t="s">
        <v>119</v>
      </c>
    </row>
    <row r="27" spans="1:8" ht="27">
      <c r="A27" s="48" t="s">
        <v>99</v>
      </c>
      <c r="B27" s="49">
        <v>11200</v>
      </c>
      <c r="C27" s="50">
        <f>C28</f>
        <v>2287.1</v>
      </c>
      <c r="D27" s="50">
        <f>D28</f>
        <v>452.5</v>
      </c>
      <c r="E27" s="50">
        <f t="shared" si="1"/>
        <v>19.78488041624765</v>
      </c>
      <c r="F27" s="50">
        <f>F28</f>
        <v>1721.9</v>
      </c>
      <c r="G27" s="50">
        <f t="shared" si="0"/>
        <v>-1269.4</v>
      </c>
      <c r="H27" s="50">
        <f t="shared" si="2"/>
        <v>26.279110285150125</v>
      </c>
    </row>
    <row r="28" spans="1:8" ht="25.5">
      <c r="A28" s="52" t="s">
        <v>100</v>
      </c>
      <c r="B28" s="53">
        <v>11201</v>
      </c>
      <c r="C28" s="54">
        <v>2287.1</v>
      </c>
      <c r="D28" s="54">
        <v>452.5</v>
      </c>
      <c r="E28" s="54">
        <f t="shared" si="1"/>
        <v>19.78488041624765</v>
      </c>
      <c r="F28" s="54">
        <v>1721.9</v>
      </c>
      <c r="G28" s="54">
        <f t="shared" si="0"/>
        <v>-1269.4</v>
      </c>
      <c r="H28" s="54">
        <f t="shared" si="2"/>
        <v>26.279110285150125</v>
      </c>
    </row>
    <row r="29" spans="1:8" ht="45.75" customHeight="1">
      <c r="A29" s="57" t="s">
        <v>118</v>
      </c>
      <c r="B29" s="49">
        <v>11300</v>
      </c>
      <c r="C29" s="50">
        <f>C30</f>
        <v>300</v>
      </c>
      <c r="D29" s="50">
        <f>D30</f>
        <v>146.2</v>
      </c>
      <c r="E29" s="55">
        <f>D29/C29*100</f>
        <v>48.73333333333333</v>
      </c>
      <c r="F29" s="50">
        <f>F30</f>
        <v>130</v>
      </c>
      <c r="G29" s="50">
        <f t="shared" si="0"/>
        <v>16.19999999999999</v>
      </c>
      <c r="H29" s="55">
        <f t="shared" si="2"/>
        <v>112.46153846153845</v>
      </c>
    </row>
    <row r="30" spans="1:8" ht="25.5">
      <c r="A30" s="52" t="s">
        <v>117</v>
      </c>
      <c r="B30" s="53">
        <v>11302</v>
      </c>
      <c r="C30" s="54">
        <v>300</v>
      </c>
      <c r="D30" s="54">
        <v>146.2</v>
      </c>
      <c r="E30" s="54">
        <f t="shared" si="1"/>
        <v>48.73333333333333</v>
      </c>
      <c r="F30" s="54">
        <v>130</v>
      </c>
      <c r="G30" s="54">
        <f t="shared" si="0"/>
        <v>16.19999999999999</v>
      </c>
      <c r="H30" s="54">
        <f t="shared" si="2"/>
        <v>112.46153846153845</v>
      </c>
    </row>
    <row r="31" spans="1:8" ht="27">
      <c r="A31" s="48" t="s">
        <v>101</v>
      </c>
      <c r="B31" s="49">
        <v>11400</v>
      </c>
      <c r="C31" s="50">
        <f>C32</f>
        <v>5692</v>
      </c>
      <c r="D31" s="50">
        <f>D32</f>
        <v>2205.7</v>
      </c>
      <c r="E31" s="50">
        <f t="shared" si="1"/>
        <v>38.750878425860854</v>
      </c>
      <c r="F31" s="50">
        <f>F32</f>
        <v>2549.4</v>
      </c>
      <c r="G31" s="50">
        <f t="shared" si="0"/>
        <v>-343.7000000000003</v>
      </c>
      <c r="H31" s="50">
        <f t="shared" si="2"/>
        <v>86.51839648544754</v>
      </c>
    </row>
    <row r="32" spans="1:8" ht="38.25">
      <c r="A32" s="52" t="s">
        <v>121</v>
      </c>
      <c r="B32" s="53">
        <v>11406</v>
      </c>
      <c r="C32" s="54">
        <v>5692</v>
      </c>
      <c r="D32" s="54">
        <v>2205.7</v>
      </c>
      <c r="E32" s="54">
        <f t="shared" si="1"/>
        <v>38.750878425860854</v>
      </c>
      <c r="F32" s="54">
        <v>2549.4</v>
      </c>
      <c r="G32" s="54">
        <f t="shared" si="0"/>
        <v>-343.7000000000003</v>
      </c>
      <c r="H32" s="54">
        <f t="shared" si="2"/>
        <v>86.51839648544754</v>
      </c>
    </row>
    <row r="33" spans="1:8" ht="27">
      <c r="A33" s="48" t="s">
        <v>102</v>
      </c>
      <c r="B33" s="49">
        <v>11600</v>
      </c>
      <c r="C33" s="50">
        <v>1522.5</v>
      </c>
      <c r="D33" s="50">
        <v>1571.8</v>
      </c>
      <c r="E33" s="50">
        <f t="shared" si="1"/>
        <v>103.23809523809524</v>
      </c>
      <c r="F33" s="50">
        <v>1098.3</v>
      </c>
      <c r="G33" s="50">
        <f t="shared" si="0"/>
        <v>473.5</v>
      </c>
      <c r="H33" s="50">
        <f t="shared" si="2"/>
        <v>143.11208230902304</v>
      </c>
    </row>
    <row r="34" spans="1:8" ht="12.75">
      <c r="A34" s="58" t="s">
        <v>103</v>
      </c>
      <c r="B34" s="59">
        <v>20000</v>
      </c>
      <c r="C34" s="60">
        <f>C35+C40+C41</f>
        <v>487746.79999999993</v>
      </c>
      <c r="D34" s="60">
        <f>D35+D40+D41</f>
        <v>280160.4</v>
      </c>
      <c r="E34" s="60">
        <f t="shared" si="1"/>
        <v>57.439720773155265</v>
      </c>
      <c r="F34" s="60">
        <f>F35+F40+F41</f>
        <v>255980.80000000002</v>
      </c>
      <c r="G34" s="65">
        <f t="shared" si="0"/>
        <v>24179.600000000006</v>
      </c>
      <c r="H34" s="65">
        <f t="shared" si="2"/>
        <v>109.44586468985173</v>
      </c>
    </row>
    <row r="35" spans="1:8" ht="25.5">
      <c r="A35" s="52" t="s">
        <v>104</v>
      </c>
      <c r="B35" s="53">
        <v>20200</v>
      </c>
      <c r="C35" s="54">
        <f>C36+C37+C38+C39</f>
        <v>487746.79999999993</v>
      </c>
      <c r="D35" s="54">
        <f>D36+D37+D38+D39</f>
        <v>280159.4</v>
      </c>
      <c r="E35" s="54">
        <f t="shared" si="1"/>
        <v>57.439515748745066</v>
      </c>
      <c r="F35" s="54">
        <f>F36+F37+F38+F39</f>
        <v>255980.80000000002</v>
      </c>
      <c r="G35" s="54">
        <f aca="true" t="shared" si="3" ref="G35:G41">D35-F35</f>
        <v>24178.600000000006</v>
      </c>
      <c r="H35" s="54">
        <f t="shared" si="2"/>
        <v>109.44547403555266</v>
      </c>
    </row>
    <row r="36" spans="1:8" ht="12.75">
      <c r="A36" s="52" t="s">
        <v>132</v>
      </c>
      <c r="B36" s="53">
        <v>20201</v>
      </c>
      <c r="C36" s="54">
        <v>69247</v>
      </c>
      <c r="D36" s="54">
        <v>34623.6</v>
      </c>
      <c r="E36" s="54">
        <f t="shared" si="1"/>
        <v>50.000144410588184</v>
      </c>
      <c r="F36" s="54">
        <v>37566.7</v>
      </c>
      <c r="G36" s="54">
        <f t="shared" si="3"/>
        <v>-2943.0999999999985</v>
      </c>
      <c r="H36" s="54">
        <f t="shared" si="2"/>
        <v>92.16566799851998</v>
      </c>
    </row>
    <row r="37" spans="1:8" ht="12.75">
      <c r="A37" s="52" t="s">
        <v>105</v>
      </c>
      <c r="B37" s="53">
        <v>20202</v>
      </c>
      <c r="C37" s="54">
        <v>30503.9</v>
      </c>
      <c r="D37" s="54">
        <v>23081.4</v>
      </c>
      <c r="E37" s="54">
        <f>D37/C37*100</f>
        <v>75.6670458531532</v>
      </c>
      <c r="F37" s="54">
        <v>6094.2</v>
      </c>
      <c r="G37" s="54">
        <f t="shared" si="3"/>
        <v>16987.2</v>
      </c>
      <c r="H37" s="54">
        <f t="shared" si="2"/>
        <v>378.7437235404155</v>
      </c>
    </row>
    <row r="38" spans="1:8" ht="12.75">
      <c r="A38" s="52" t="s">
        <v>106</v>
      </c>
      <c r="B38" s="53">
        <v>20203</v>
      </c>
      <c r="C38" s="54">
        <v>387846.8</v>
      </c>
      <c r="D38" s="54">
        <v>222315.4</v>
      </c>
      <c r="E38" s="54">
        <f t="shared" si="1"/>
        <v>57.320416205573956</v>
      </c>
      <c r="F38" s="54">
        <v>212190.2</v>
      </c>
      <c r="G38" s="54">
        <f t="shared" si="3"/>
        <v>10125.199999999983</v>
      </c>
      <c r="H38" s="54">
        <f t="shared" si="2"/>
        <v>104.77175665982688</v>
      </c>
    </row>
    <row r="39" spans="1:8" ht="12.75">
      <c r="A39" s="52" t="s">
        <v>107</v>
      </c>
      <c r="B39" s="53">
        <v>20204</v>
      </c>
      <c r="C39" s="54">
        <v>149.1</v>
      </c>
      <c r="D39" s="54">
        <v>139</v>
      </c>
      <c r="E39" s="54">
        <f t="shared" si="1"/>
        <v>93.2260228034876</v>
      </c>
      <c r="F39" s="54">
        <v>129.7</v>
      </c>
      <c r="G39" s="54">
        <f t="shared" si="3"/>
        <v>9.300000000000011</v>
      </c>
      <c r="H39" s="54">
        <f t="shared" si="2"/>
        <v>107.17039321511182</v>
      </c>
    </row>
    <row r="40" spans="1:8" ht="25.5">
      <c r="A40" s="52" t="s">
        <v>122</v>
      </c>
      <c r="B40" s="53">
        <v>21800</v>
      </c>
      <c r="C40" s="54">
        <v>0</v>
      </c>
      <c r="D40" s="54">
        <v>1507.7</v>
      </c>
      <c r="E40" s="55" t="s">
        <v>119</v>
      </c>
      <c r="F40" s="54">
        <v>0</v>
      </c>
      <c r="G40" s="54">
        <f t="shared" si="3"/>
        <v>1507.7</v>
      </c>
      <c r="H40" s="54" t="s">
        <v>119</v>
      </c>
    </row>
    <row r="41" spans="1:8" ht="39" customHeight="1">
      <c r="A41" s="52" t="s">
        <v>123</v>
      </c>
      <c r="B41" s="53">
        <v>21900</v>
      </c>
      <c r="C41" s="54">
        <v>0</v>
      </c>
      <c r="D41" s="54">
        <v>-1506.7</v>
      </c>
      <c r="E41" s="55" t="s">
        <v>119</v>
      </c>
      <c r="F41" s="54">
        <v>0</v>
      </c>
      <c r="G41" s="54">
        <f t="shared" si="3"/>
        <v>-1506.7</v>
      </c>
      <c r="H41" s="54" t="s">
        <v>119</v>
      </c>
    </row>
    <row r="42" spans="1:8" ht="14.25">
      <c r="A42" s="61" t="s">
        <v>108</v>
      </c>
      <c r="B42" s="62">
        <v>85000</v>
      </c>
      <c r="C42" s="63">
        <f>C34+C3</f>
        <v>797917.0999999999</v>
      </c>
      <c r="D42" s="63">
        <f>D34+D3</f>
        <v>402697.9</v>
      </c>
      <c r="E42" s="63">
        <f t="shared" si="1"/>
        <v>50.46863890998201</v>
      </c>
      <c r="F42" s="63">
        <f>F34+F3</f>
        <v>424617.6</v>
      </c>
      <c r="G42" s="66">
        <f>D42-F42</f>
        <v>-21919.699999999953</v>
      </c>
      <c r="H42" s="67">
        <f t="shared" si="2"/>
        <v>94.8377787449225</v>
      </c>
    </row>
    <row r="43" spans="1:8" ht="12.75">
      <c r="A43" s="34" t="s">
        <v>2</v>
      </c>
      <c r="B43" s="38"/>
      <c r="C43" s="2"/>
      <c r="D43" s="2"/>
      <c r="E43" s="2"/>
      <c r="F43" s="2"/>
      <c r="G43" s="5"/>
      <c r="H43" s="2"/>
    </row>
    <row r="44" spans="1:8" ht="12.75">
      <c r="A44" s="20" t="s">
        <v>3</v>
      </c>
      <c r="B44" s="21" t="s">
        <v>4</v>
      </c>
      <c r="C44" s="14">
        <f>SUM(C45:C52)</f>
        <v>70212.70000000001</v>
      </c>
      <c r="D44" s="14">
        <f>SUM(D45:D52)</f>
        <v>32032.300000000003</v>
      </c>
      <c r="E44" s="14">
        <f>D44/C44*100</f>
        <v>45.62180346290628</v>
      </c>
      <c r="F44" s="14">
        <f>SUM(F45:F52)</f>
        <v>30504.8</v>
      </c>
      <c r="G44" s="14">
        <f>SUM(G45:G52)</f>
        <v>1527.5</v>
      </c>
      <c r="H44" s="14">
        <f>D44/F44*100</f>
        <v>105.00740867011093</v>
      </c>
    </row>
    <row r="45" spans="1:8" ht="42" customHeight="1">
      <c r="A45" s="22" t="s">
        <v>110</v>
      </c>
      <c r="B45" s="23" t="s">
        <v>111</v>
      </c>
      <c r="C45" s="15">
        <v>2084.8</v>
      </c>
      <c r="D45" s="15">
        <v>1114.6</v>
      </c>
      <c r="E45" s="15">
        <f>D45/C45*100</f>
        <v>53.46316193399846</v>
      </c>
      <c r="F45" s="15">
        <v>977</v>
      </c>
      <c r="G45" s="15">
        <f>SUM(D45-F45)</f>
        <v>137.5999999999999</v>
      </c>
      <c r="H45" s="18">
        <f>D45/F45*100</f>
        <v>114.08393039918117</v>
      </c>
    </row>
    <row r="46" spans="1:8" ht="51">
      <c r="A46" s="24" t="s">
        <v>5</v>
      </c>
      <c r="B46" s="25" t="s">
        <v>6</v>
      </c>
      <c r="C46" s="16">
        <v>5584.1</v>
      </c>
      <c r="D46" s="16">
        <v>2898.6</v>
      </c>
      <c r="E46" s="16">
        <f aca="true" t="shared" si="4" ref="E46:E57">D46/C46*100</f>
        <v>51.90809620171558</v>
      </c>
      <c r="F46" s="16">
        <v>2493.7</v>
      </c>
      <c r="G46" s="16">
        <f aca="true" t="shared" si="5" ref="G46:G52">SUM(D46-F46)</f>
        <v>404.9000000000001</v>
      </c>
      <c r="H46" s="18">
        <f>D46/F46*100</f>
        <v>116.23691703091792</v>
      </c>
    </row>
    <row r="47" spans="1:8" ht="51">
      <c r="A47" s="24" t="s">
        <v>7</v>
      </c>
      <c r="B47" s="25" t="s">
        <v>8</v>
      </c>
      <c r="C47" s="16">
        <v>29523.4</v>
      </c>
      <c r="D47" s="16">
        <v>15147.5</v>
      </c>
      <c r="E47" s="16">
        <f>D47/C47*100</f>
        <v>51.30676006151052</v>
      </c>
      <c r="F47" s="16">
        <v>13862</v>
      </c>
      <c r="G47" s="16">
        <f>SUM(D47-F47)</f>
        <v>1285.5</v>
      </c>
      <c r="H47" s="18">
        <f>D47/F47*100</f>
        <v>109.27355359976916</v>
      </c>
    </row>
    <row r="48" spans="1:8" ht="12.75">
      <c r="A48" s="24" t="s">
        <v>64</v>
      </c>
      <c r="B48" s="26" t="s">
        <v>65</v>
      </c>
      <c r="C48" s="16">
        <v>3.3</v>
      </c>
      <c r="D48" s="16">
        <v>3.3</v>
      </c>
      <c r="E48" s="16">
        <f>D48/C48*100</f>
        <v>100</v>
      </c>
      <c r="F48" s="16">
        <v>3.6</v>
      </c>
      <c r="G48" s="16">
        <f t="shared" si="5"/>
        <v>-0.30000000000000027</v>
      </c>
      <c r="H48" s="18">
        <f>D48/F48*100</f>
        <v>91.66666666666666</v>
      </c>
    </row>
    <row r="49" spans="1:8" ht="38.25">
      <c r="A49" s="24" t="s">
        <v>9</v>
      </c>
      <c r="B49" s="25" t="s">
        <v>10</v>
      </c>
      <c r="C49" s="16">
        <v>11245.5</v>
      </c>
      <c r="D49" s="16">
        <v>5361.9</v>
      </c>
      <c r="E49" s="16">
        <f t="shared" si="4"/>
        <v>47.680405495531545</v>
      </c>
      <c r="F49" s="16">
        <v>4889.7</v>
      </c>
      <c r="G49" s="16">
        <f t="shared" si="5"/>
        <v>472.1999999999998</v>
      </c>
      <c r="H49" s="18">
        <f>D49/F49*100</f>
        <v>109.65703417387569</v>
      </c>
    </row>
    <row r="50" spans="1:8" ht="12.75">
      <c r="A50" s="24" t="s">
        <v>130</v>
      </c>
      <c r="B50" s="26" t="s">
        <v>131</v>
      </c>
      <c r="C50" s="16">
        <v>2300</v>
      </c>
      <c r="D50" s="16">
        <v>0</v>
      </c>
      <c r="E50" s="16">
        <f t="shared" si="4"/>
        <v>0</v>
      </c>
      <c r="F50" s="16">
        <v>0</v>
      </c>
      <c r="G50" s="16">
        <f t="shared" si="5"/>
        <v>0</v>
      </c>
      <c r="H50" s="18" t="s">
        <v>119</v>
      </c>
    </row>
    <row r="51" spans="1:8" ht="12.75">
      <c r="A51" s="24" t="s">
        <v>11</v>
      </c>
      <c r="B51" s="25" t="s">
        <v>48</v>
      </c>
      <c r="C51" s="16">
        <v>2264.7</v>
      </c>
      <c r="D51" s="16">
        <v>0</v>
      </c>
      <c r="E51" s="16">
        <f t="shared" si="4"/>
        <v>0</v>
      </c>
      <c r="F51" s="16">
        <v>0</v>
      </c>
      <c r="G51" s="16">
        <f t="shared" si="5"/>
        <v>0</v>
      </c>
      <c r="H51" s="18" t="s">
        <v>119</v>
      </c>
    </row>
    <row r="52" spans="1:8" ht="12.75">
      <c r="A52" s="24" t="s">
        <v>12</v>
      </c>
      <c r="B52" s="25" t="s">
        <v>50</v>
      </c>
      <c r="C52" s="16">
        <v>17206.9</v>
      </c>
      <c r="D52" s="16">
        <v>7506.4</v>
      </c>
      <c r="E52" s="16">
        <f t="shared" si="4"/>
        <v>43.62435999511823</v>
      </c>
      <c r="F52" s="16">
        <v>8278.8</v>
      </c>
      <c r="G52" s="16">
        <f t="shared" si="5"/>
        <v>-772.3999999999996</v>
      </c>
      <c r="H52" s="18">
        <f>D52/F52*100</f>
        <v>90.67014543170508</v>
      </c>
    </row>
    <row r="53" spans="1:8" ht="12.75">
      <c r="A53" s="27" t="s">
        <v>74</v>
      </c>
      <c r="B53" s="28" t="s">
        <v>71</v>
      </c>
      <c r="C53" s="17">
        <f>SUM(C54:C54)</f>
        <v>61</v>
      </c>
      <c r="D53" s="17">
        <f>SUM(D54:D54)</f>
        <v>0</v>
      </c>
      <c r="E53" s="17">
        <f>D53/C53*100</f>
        <v>0</v>
      </c>
      <c r="F53" s="17">
        <f>SUM(F54:F54)</f>
        <v>21.5</v>
      </c>
      <c r="G53" s="17">
        <f>SUM(G54:G54)</f>
        <v>-21.5</v>
      </c>
      <c r="H53" s="17">
        <f>D53/F53*100</f>
        <v>0</v>
      </c>
    </row>
    <row r="54" spans="1:8" ht="12.75">
      <c r="A54" s="24" t="s">
        <v>73</v>
      </c>
      <c r="B54" s="26" t="s">
        <v>72</v>
      </c>
      <c r="C54" s="16">
        <v>61</v>
      </c>
      <c r="D54" s="16">
        <v>0</v>
      </c>
      <c r="E54" s="16">
        <f>D54/C54*100</f>
        <v>0</v>
      </c>
      <c r="F54" s="16">
        <v>21.5</v>
      </c>
      <c r="G54" s="16">
        <f>SUM(D54-F54)</f>
        <v>-21.5</v>
      </c>
      <c r="H54" s="15" t="s">
        <v>119</v>
      </c>
    </row>
    <row r="55" spans="1:8" ht="25.5">
      <c r="A55" s="27" t="s">
        <v>13</v>
      </c>
      <c r="B55" s="29" t="s">
        <v>14</v>
      </c>
      <c r="C55" s="17">
        <f>SUM(C56:C56)</f>
        <v>304.5</v>
      </c>
      <c r="D55" s="17">
        <f>SUM(D56:D56)</f>
        <v>49.8</v>
      </c>
      <c r="E55" s="17">
        <f t="shared" si="4"/>
        <v>16.354679802955662</v>
      </c>
      <c r="F55" s="17">
        <f>SUM(F56:F56)</f>
        <v>11</v>
      </c>
      <c r="G55" s="17">
        <f>SUM(G56:G56)</f>
        <v>38.8</v>
      </c>
      <c r="H55" s="17">
        <f>D55/F55*100</f>
        <v>452.72727272727275</v>
      </c>
    </row>
    <row r="56" spans="1:8" ht="38.25">
      <c r="A56" s="24" t="s">
        <v>139</v>
      </c>
      <c r="B56" s="26" t="s">
        <v>138</v>
      </c>
      <c r="C56" s="16">
        <v>304.5</v>
      </c>
      <c r="D56" s="16">
        <v>49.8</v>
      </c>
      <c r="E56" s="16">
        <f t="shared" si="4"/>
        <v>16.354679802955662</v>
      </c>
      <c r="F56" s="16">
        <v>11</v>
      </c>
      <c r="G56" s="16">
        <f>SUM(D56-F56)</f>
        <v>38.8</v>
      </c>
      <c r="H56" s="18">
        <f>D56/F56*100</f>
        <v>452.72727272727275</v>
      </c>
    </row>
    <row r="57" spans="1:8" ht="12.75">
      <c r="A57" s="27" t="s">
        <v>15</v>
      </c>
      <c r="B57" s="29" t="s">
        <v>16</v>
      </c>
      <c r="C57" s="17">
        <f>SUM(C58:C61)</f>
        <v>26337.3</v>
      </c>
      <c r="D57" s="17">
        <f>SUM(D58:D61)</f>
        <v>3417</v>
      </c>
      <c r="E57" s="17">
        <f t="shared" si="4"/>
        <v>12.973995056440865</v>
      </c>
      <c r="F57" s="17">
        <f>SUM(F58:F61)</f>
        <v>13709.5</v>
      </c>
      <c r="G57" s="17">
        <f>SUM(G58:G61)</f>
        <v>-10292.5</v>
      </c>
      <c r="H57" s="17">
        <f aca="true" t="shared" si="6" ref="H57:H90">D57/F57*100</f>
        <v>24.92432255005653</v>
      </c>
    </row>
    <row r="58" spans="1:8" ht="12.75">
      <c r="A58" s="30" t="s">
        <v>112</v>
      </c>
      <c r="B58" s="31" t="s">
        <v>113</v>
      </c>
      <c r="C58" s="18">
        <v>200</v>
      </c>
      <c r="D58" s="18">
        <v>0</v>
      </c>
      <c r="E58" s="18">
        <f>D58/C58*100</f>
        <v>0</v>
      </c>
      <c r="F58" s="18">
        <v>0</v>
      </c>
      <c r="G58" s="18">
        <f>SUM(D58-F58)</f>
        <v>0</v>
      </c>
      <c r="H58" s="18" t="s">
        <v>119</v>
      </c>
    </row>
    <row r="59" spans="1:8" ht="12.75">
      <c r="A59" s="24" t="s">
        <v>17</v>
      </c>
      <c r="B59" s="25" t="s">
        <v>18</v>
      </c>
      <c r="C59" s="16">
        <v>5750</v>
      </c>
      <c r="D59" s="16">
        <v>2954.8</v>
      </c>
      <c r="E59" s="16">
        <f>D59/C59*100</f>
        <v>51.38782608695652</v>
      </c>
      <c r="F59" s="16">
        <v>3369.3</v>
      </c>
      <c r="G59" s="16">
        <f>SUM(D59-F59)</f>
        <v>-414.5</v>
      </c>
      <c r="H59" s="18">
        <f>D59/F59*100</f>
        <v>87.6977413706111</v>
      </c>
    </row>
    <row r="60" spans="1:8" ht="12.75">
      <c r="A60" s="24" t="s">
        <v>109</v>
      </c>
      <c r="B60" s="25" t="s">
        <v>49</v>
      </c>
      <c r="C60" s="16">
        <v>19787.3</v>
      </c>
      <c r="D60" s="16">
        <v>417.2</v>
      </c>
      <c r="E60" s="16">
        <f aca="true" t="shared" si="7" ref="E60:E90">D60/C60*100</f>
        <v>2.1084230794499503</v>
      </c>
      <c r="F60" s="16">
        <v>10317</v>
      </c>
      <c r="G60" s="16">
        <f>SUM(D60-F60)</f>
        <v>-9899.8</v>
      </c>
      <c r="H60" s="18">
        <f>D60/F60*100</f>
        <v>4.043811185422118</v>
      </c>
    </row>
    <row r="61" spans="1:8" ht="14.25" customHeight="1">
      <c r="A61" s="24" t="s">
        <v>19</v>
      </c>
      <c r="B61" s="25" t="s">
        <v>20</v>
      </c>
      <c r="C61" s="16">
        <v>600</v>
      </c>
      <c r="D61" s="16">
        <v>45</v>
      </c>
      <c r="E61" s="16">
        <f t="shared" si="7"/>
        <v>7.5</v>
      </c>
      <c r="F61" s="16">
        <v>23.2</v>
      </c>
      <c r="G61" s="16">
        <f>SUM(D61-F61)</f>
        <v>21.8</v>
      </c>
      <c r="H61" s="18">
        <f>D61/F61*100</f>
        <v>193.9655172413793</v>
      </c>
    </row>
    <row r="62" spans="1:8" ht="12.75">
      <c r="A62" s="27" t="s">
        <v>21</v>
      </c>
      <c r="B62" s="29" t="s">
        <v>22</v>
      </c>
      <c r="C62" s="17">
        <f>SUM(C63:C65)</f>
        <v>10351.3</v>
      </c>
      <c r="D62" s="17">
        <f>SUM(D63:D65)</f>
        <v>5076.5</v>
      </c>
      <c r="E62" s="17">
        <f>D62/C62*100</f>
        <v>49.0421492952576</v>
      </c>
      <c r="F62" s="17">
        <f>SUM(F63:F65)</f>
        <v>5263.5</v>
      </c>
      <c r="G62" s="17">
        <f>SUM(G63:G65)</f>
        <v>-187.00000000000034</v>
      </c>
      <c r="H62" s="17">
        <f t="shared" si="6"/>
        <v>96.44723092998954</v>
      </c>
    </row>
    <row r="63" spans="1:8" ht="12.75">
      <c r="A63" s="24" t="s">
        <v>62</v>
      </c>
      <c r="B63" s="26" t="s">
        <v>61</v>
      </c>
      <c r="C63" s="16">
        <v>240</v>
      </c>
      <c r="D63" s="16">
        <v>68.5</v>
      </c>
      <c r="E63" s="16">
        <f t="shared" si="7"/>
        <v>28.541666666666664</v>
      </c>
      <c r="F63" s="16">
        <v>67</v>
      </c>
      <c r="G63" s="16">
        <f>SUM(D63-F63)</f>
        <v>1.5</v>
      </c>
      <c r="H63" s="18">
        <f t="shared" si="6"/>
        <v>102.23880597014924</v>
      </c>
    </row>
    <row r="64" spans="1:8" ht="12.75">
      <c r="A64" s="24" t="s">
        <v>23</v>
      </c>
      <c r="B64" s="25" t="s">
        <v>24</v>
      </c>
      <c r="C64" s="16">
        <v>0</v>
      </c>
      <c r="D64" s="16">
        <v>0</v>
      </c>
      <c r="E64" s="16">
        <v>0</v>
      </c>
      <c r="F64" s="16">
        <v>686.4</v>
      </c>
      <c r="G64" s="16">
        <f>SUM(D64-F64)</f>
        <v>-686.4</v>
      </c>
      <c r="H64" s="18" t="s">
        <v>119</v>
      </c>
    </row>
    <row r="65" spans="1:8" ht="25.5">
      <c r="A65" s="24" t="s">
        <v>76</v>
      </c>
      <c r="B65" s="26" t="s">
        <v>66</v>
      </c>
      <c r="C65" s="16">
        <v>10111.3</v>
      </c>
      <c r="D65" s="16">
        <v>5008</v>
      </c>
      <c r="E65" s="16">
        <f t="shared" si="7"/>
        <v>49.528745067399846</v>
      </c>
      <c r="F65" s="16">
        <v>4510.1</v>
      </c>
      <c r="G65" s="16">
        <f>SUM(D65-F65)</f>
        <v>497.89999999999964</v>
      </c>
      <c r="H65" s="18">
        <f t="shared" si="6"/>
        <v>111.03966652624109</v>
      </c>
    </row>
    <row r="66" spans="1:8" ht="12.75">
      <c r="A66" s="27" t="s">
        <v>67</v>
      </c>
      <c r="B66" s="28" t="s">
        <v>68</v>
      </c>
      <c r="C66" s="17">
        <f>SUM(C67:C67)</f>
        <v>158.7</v>
      </c>
      <c r="D66" s="17">
        <f>SUM(D67:D67)</f>
        <v>0</v>
      </c>
      <c r="E66" s="17">
        <f>D66/C66*100</f>
        <v>0</v>
      </c>
      <c r="F66" s="17">
        <f>SUM(F67:F67)</f>
        <v>0</v>
      </c>
      <c r="G66" s="17">
        <f>SUM(G67:G67)</f>
        <v>0</v>
      </c>
      <c r="H66" s="17" t="s">
        <v>119</v>
      </c>
    </row>
    <row r="67" spans="1:8" ht="12.75">
      <c r="A67" s="24" t="s">
        <v>70</v>
      </c>
      <c r="B67" s="26" t="s">
        <v>69</v>
      </c>
      <c r="C67" s="16">
        <v>158.7</v>
      </c>
      <c r="D67" s="16">
        <v>0</v>
      </c>
      <c r="E67" s="16">
        <f>D67/C67*100</f>
        <v>0</v>
      </c>
      <c r="F67" s="16">
        <v>0</v>
      </c>
      <c r="G67" s="16">
        <f>SUM(D67-F67)</f>
        <v>0</v>
      </c>
      <c r="H67" s="18" t="s">
        <v>119</v>
      </c>
    </row>
    <row r="68" spans="1:8" ht="12.75">
      <c r="A68" s="27" t="s">
        <v>25</v>
      </c>
      <c r="B68" s="29" t="s">
        <v>26</v>
      </c>
      <c r="C68" s="17">
        <f>SUM(C69:C73)</f>
        <v>535986.1</v>
      </c>
      <c r="D68" s="17">
        <f>SUM(D69:D73)</f>
        <v>297232.7</v>
      </c>
      <c r="E68" s="17">
        <f t="shared" si="7"/>
        <v>55.4553000534902</v>
      </c>
      <c r="F68" s="17">
        <f>SUM(F69:F73)</f>
        <v>262179</v>
      </c>
      <c r="G68" s="17">
        <f>SUM(G69:G73)</f>
        <v>35053.7</v>
      </c>
      <c r="H68" s="17">
        <f t="shared" si="6"/>
        <v>113.37014024769339</v>
      </c>
    </row>
    <row r="69" spans="1:8" ht="12.75">
      <c r="A69" s="24" t="s">
        <v>27</v>
      </c>
      <c r="B69" s="25" t="s">
        <v>28</v>
      </c>
      <c r="C69" s="16">
        <v>152304.9</v>
      </c>
      <c r="D69" s="16">
        <v>84619.4</v>
      </c>
      <c r="E69" s="15">
        <f t="shared" si="7"/>
        <v>55.55921050471784</v>
      </c>
      <c r="F69" s="15">
        <v>84145.7</v>
      </c>
      <c r="G69" s="16">
        <f>SUM(D69-F69)</f>
        <v>473.6999999999971</v>
      </c>
      <c r="H69" s="18">
        <f t="shared" si="6"/>
        <v>100.562952117577</v>
      </c>
    </row>
    <row r="70" spans="1:8" ht="12.75">
      <c r="A70" s="24" t="s">
        <v>29</v>
      </c>
      <c r="B70" s="25" t="s">
        <v>30</v>
      </c>
      <c r="C70" s="16">
        <v>329337.5</v>
      </c>
      <c r="D70" s="16">
        <v>186714.4</v>
      </c>
      <c r="E70" s="15">
        <f t="shared" si="7"/>
        <v>56.69393858883364</v>
      </c>
      <c r="F70" s="15">
        <v>153431.9</v>
      </c>
      <c r="G70" s="16">
        <f>SUM(D70-F70)</f>
        <v>33282.5</v>
      </c>
      <c r="H70" s="18">
        <f t="shared" si="6"/>
        <v>121.69203405549953</v>
      </c>
    </row>
    <row r="71" spans="1:8" ht="25.5" customHeight="1">
      <c r="A71" s="24" t="s">
        <v>114</v>
      </c>
      <c r="B71" s="26" t="s">
        <v>115</v>
      </c>
      <c r="C71" s="16">
        <v>38609.5</v>
      </c>
      <c r="D71" s="16">
        <v>19477.2</v>
      </c>
      <c r="E71" s="15">
        <f t="shared" si="7"/>
        <v>50.44665173079165</v>
      </c>
      <c r="F71" s="15">
        <v>18302.2</v>
      </c>
      <c r="G71" s="16">
        <f>SUM(D71-F71)</f>
        <v>1175</v>
      </c>
      <c r="H71" s="18">
        <f t="shared" si="6"/>
        <v>106.41999322485822</v>
      </c>
    </row>
    <row r="72" spans="1:8" ht="12.75">
      <c r="A72" s="32" t="s">
        <v>116</v>
      </c>
      <c r="B72" s="26" t="s">
        <v>31</v>
      </c>
      <c r="C72" s="16">
        <v>1080.8</v>
      </c>
      <c r="D72" s="16">
        <v>64.4</v>
      </c>
      <c r="E72" s="15">
        <f t="shared" si="7"/>
        <v>5.958549222797928</v>
      </c>
      <c r="F72" s="15">
        <v>8.7</v>
      </c>
      <c r="G72" s="16">
        <f>SUM(D72-F72)</f>
        <v>55.7</v>
      </c>
      <c r="H72" s="18">
        <f t="shared" si="6"/>
        <v>740.2298850574714</v>
      </c>
    </row>
    <row r="73" spans="1:8" ht="12.75">
      <c r="A73" s="24" t="s">
        <v>32</v>
      </c>
      <c r="B73" s="26" t="s">
        <v>33</v>
      </c>
      <c r="C73" s="16">
        <v>14653.4</v>
      </c>
      <c r="D73" s="16">
        <v>6357.3</v>
      </c>
      <c r="E73" s="15">
        <f t="shared" si="7"/>
        <v>43.384470498314386</v>
      </c>
      <c r="F73" s="15">
        <v>6290.5</v>
      </c>
      <c r="G73" s="16">
        <f>SUM(D73-F73)</f>
        <v>66.80000000000018</v>
      </c>
      <c r="H73" s="18">
        <f t="shared" si="6"/>
        <v>101.06191876639376</v>
      </c>
    </row>
    <row r="74" spans="1:8" ht="12.75">
      <c r="A74" s="27" t="s">
        <v>51</v>
      </c>
      <c r="B74" s="29" t="s">
        <v>34</v>
      </c>
      <c r="C74" s="17">
        <f>SUM(C75:C76)</f>
        <v>71421</v>
      </c>
      <c r="D74" s="17">
        <f>SUM(D75:D76)</f>
        <v>31088</v>
      </c>
      <c r="E74" s="17">
        <f t="shared" si="7"/>
        <v>43.527813948278514</v>
      </c>
      <c r="F74" s="17">
        <f>SUM(F75:F76)</f>
        <v>30831.8</v>
      </c>
      <c r="G74" s="17">
        <f>SUM(G75:G76)</f>
        <v>256.2000000000007</v>
      </c>
      <c r="H74" s="17">
        <f t="shared" si="6"/>
        <v>100.83096024234719</v>
      </c>
    </row>
    <row r="75" spans="1:8" ht="12.75">
      <c r="A75" s="24" t="s">
        <v>35</v>
      </c>
      <c r="B75" s="25" t="s">
        <v>36</v>
      </c>
      <c r="C75" s="16">
        <v>56997.5</v>
      </c>
      <c r="D75" s="16">
        <v>24491.7</v>
      </c>
      <c r="E75" s="16">
        <f t="shared" si="7"/>
        <v>42.969779376288436</v>
      </c>
      <c r="F75" s="16">
        <v>24602.5</v>
      </c>
      <c r="G75" s="16">
        <f>SUM(D75-F75)</f>
        <v>-110.79999999999927</v>
      </c>
      <c r="H75" s="18">
        <f t="shared" si="6"/>
        <v>99.54963926430241</v>
      </c>
    </row>
    <row r="76" spans="1:8" ht="29.25" customHeight="1">
      <c r="A76" s="24" t="s">
        <v>52</v>
      </c>
      <c r="B76" s="25" t="s">
        <v>37</v>
      </c>
      <c r="C76" s="16">
        <v>14423.5</v>
      </c>
      <c r="D76" s="16">
        <v>6596.3</v>
      </c>
      <c r="E76" s="16">
        <f t="shared" si="7"/>
        <v>45.73300516518182</v>
      </c>
      <c r="F76" s="16">
        <v>6229.3</v>
      </c>
      <c r="G76" s="16">
        <f>SUM(D76-F76)</f>
        <v>367</v>
      </c>
      <c r="H76" s="18">
        <f t="shared" si="6"/>
        <v>105.89151269002939</v>
      </c>
    </row>
    <row r="77" spans="1:8" ht="12.75">
      <c r="A77" s="27" t="s">
        <v>38</v>
      </c>
      <c r="B77" s="29" t="s">
        <v>39</v>
      </c>
      <c r="C77" s="17">
        <f>SUM(C78:C81)</f>
        <v>55583.799999999996</v>
      </c>
      <c r="D77" s="17">
        <f>SUM(D78:D81)</f>
        <v>14943.9</v>
      </c>
      <c r="E77" s="17">
        <f t="shared" si="7"/>
        <v>26.885351487303854</v>
      </c>
      <c r="F77" s="17">
        <f>SUM(F78:F81)</f>
        <v>18543.899999999998</v>
      </c>
      <c r="G77" s="17">
        <f>SUM(G78:G81)</f>
        <v>-3600</v>
      </c>
      <c r="H77" s="17">
        <f t="shared" si="6"/>
        <v>80.58660799508195</v>
      </c>
    </row>
    <row r="78" spans="1:8" ht="12.75">
      <c r="A78" s="24" t="s">
        <v>40</v>
      </c>
      <c r="B78" s="26">
        <v>1001</v>
      </c>
      <c r="C78" s="16">
        <v>5404</v>
      </c>
      <c r="D78" s="16">
        <v>2593.6</v>
      </c>
      <c r="E78" s="16">
        <f t="shared" si="7"/>
        <v>47.994078460399706</v>
      </c>
      <c r="F78" s="16">
        <v>2624.3</v>
      </c>
      <c r="G78" s="16">
        <f>SUM(D78-F78)</f>
        <v>-30.700000000000273</v>
      </c>
      <c r="H78" s="18">
        <f t="shared" si="6"/>
        <v>98.83016423427199</v>
      </c>
    </row>
    <row r="79" spans="1:8" ht="12.75">
      <c r="A79" s="24" t="s">
        <v>41</v>
      </c>
      <c r="B79" s="26" t="s">
        <v>42</v>
      </c>
      <c r="C79" s="16">
        <v>4541.1</v>
      </c>
      <c r="D79" s="16">
        <v>2006.2</v>
      </c>
      <c r="E79" s="16">
        <f t="shared" si="7"/>
        <v>44.17872321684173</v>
      </c>
      <c r="F79" s="16">
        <v>1987.1</v>
      </c>
      <c r="G79" s="16">
        <f>SUM(D79-F79)</f>
        <v>19.100000000000136</v>
      </c>
      <c r="H79" s="18">
        <f t="shared" si="6"/>
        <v>100.96119973831212</v>
      </c>
    </row>
    <row r="80" spans="1:8" ht="15.75" customHeight="1">
      <c r="A80" s="24" t="s">
        <v>43</v>
      </c>
      <c r="B80" s="26">
        <v>1004</v>
      </c>
      <c r="C80" s="16">
        <v>40900</v>
      </c>
      <c r="D80" s="16">
        <v>8251.5</v>
      </c>
      <c r="E80" s="16">
        <f t="shared" si="7"/>
        <v>20.17481662591687</v>
      </c>
      <c r="F80" s="16">
        <v>11901.9</v>
      </c>
      <c r="G80" s="16">
        <f>SUM(D80-F80)</f>
        <v>-3650.3999999999996</v>
      </c>
      <c r="H80" s="18">
        <f t="shared" si="6"/>
        <v>69.32926675572809</v>
      </c>
    </row>
    <row r="81" spans="1:8" ht="14.25" customHeight="1">
      <c r="A81" s="24" t="s">
        <v>44</v>
      </c>
      <c r="B81" s="26">
        <v>1006</v>
      </c>
      <c r="C81" s="16">
        <v>4738.7</v>
      </c>
      <c r="D81" s="16">
        <v>2092.6</v>
      </c>
      <c r="E81" s="16">
        <f t="shared" si="7"/>
        <v>44.15979065988562</v>
      </c>
      <c r="F81" s="16">
        <v>2030.6</v>
      </c>
      <c r="G81" s="16">
        <f>SUM(D81-F81)</f>
        <v>62</v>
      </c>
      <c r="H81" s="18">
        <f t="shared" si="6"/>
        <v>103.05328474342559</v>
      </c>
    </row>
    <row r="82" spans="1:8" ht="12.75">
      <c r="A82" s="27" t="s">
        <v>53</v>
      </c>
      <c r="B82" s="29" t="s">
        <v>45</v>
      </c>
      <c r="C82" s="17">
        <f>SUM(C83:C85)</f>
        <v>76110.1</v>
      </c>
      <c r="D82" s="17">
        <f>SUM(D83:D85)</f>
        <v>26242.2</v>
      </c>
      <c r="E82" s="17">
        <f t="shared" si="7"/>
        <v>34.47926096536465</v>
      </c>
      <c r="F82" s="17">
        <f>SUM(F83:F85)</f>
        <v>23527.3</v>
      </c>
      <c r="G82" s="17">
        <f>SUM(G83:G85)</f>
        <v>2714.9000000000015</v>
      </c>
      <c r="H82" s="17">
        <f t="shared" si="6"/>
        <v>111.53936065761903</v>
      </c>
    </row>
    <row r="83" spans="1:8" ht="12.75">
      <c r="A83" s="24" t="s">
        <v>54</v>
      </c>
      <c r="B83" s="25" t="s">
        <v>46</v>
      </c>
      <c r="C83" s="16">
        <v>47123.3</v>
      </c>
      <c r="D83" s="16">
        <v>25441.7</v>
      </c>
      <c r="E83" s="16">
        <f t="shared" si="7"/>
        <v>53.989639944570946</v>
      </c>
      <c r="F83" s="16">
        <v>22847.8</v>
      </c>
      <c r="G83" s="16">
        <f>SUM(D83-F83)</f>
        <v>2593.9000000000015</v>
      </c>
      <c r="H83" s="18">
        <f t="shared" si="6"/>
        <v>111.35295301954675</v>
      </c>
    </row>
    <row r="84" spans="1:8" ht="12.75">
      <c r="A84" s="24" t="s">
        <v>124</v>
      </c>
      <c r="B84" s="33">
        <v>1102</v>
      </c>
      <c r="C84" s="16">
        <v>27399.4</v>
      </c>
      <c r="D84" s="16">
        <v>0</v>
      </c>
      <c r="E84" s="16">
        <f t="shared" si="7"/>
        <v>0</v>
      </c>
      <c r="F84" s="16">
        <v>0</v>
      </c>
      <c r="G84" s="16">
        <f>SUM(D84-F84)</f>
        <v>0</v>
      </c>
      <c r="H84" s="18" t="s">
        <v>119</v>
      </c>
    </row>
    <row r="85" spans="1:8" ht="12.75">
      <c r="A85" s="24" t="s">
        <v>63</v>
      </c>
      <c r="B85" s="26">
        <v>1105</v>
      </c>
      <c r="C85" s="16">
        <v>1587.4</v>
      </c>
      <c r="D85" s="16">
        <v>800.5</v>
      </c>
      <c r="E85" s="16">
        <f t="shared" si="7"/>
        <v>50.42837344084666</v>
      </c>
      <c r="F85" s="16">
        <v>679.5</v>
      </c>
      <c r="G85" s="16">
        <f>SUM(D85-F85)</f>
        <v>121</v>
      </c>
      <c r="H85" s="18">
        <f t="shared" si="6"/>
        <v>117.80721118469464</v>
      </c>
    </row>
    <row r="86" spans="1:8" ht="37.5" customHeight="1">
      <c r="A86" s="27" t="s">
        <v>125</v>
      </c>
      <c r="B86" s="29" t="s">
        <v>55</v>
      </c>
      <c r="C86" s="17">
        <f>SUM(C87:C87)</f>
        <v>11000</v>
      </c>
      <c r="D86" s="17">
        <f>SUM(D87:D87)</f>
        <v>2868.5</v>
      </c>
      <c r="E86" s="17">
        <f t="shared" si="7"/>
        <v>26.077272727272728</v>
      </c>
      <c r="F86" s="17">
        <f>SUM(F87:F87)</f>
        <v>3184.3</v>
      </c>
      <c r="G86" s="17">
        <f>SUM(G87:G87)</f>
        <v>-315.8000000000002</v>
      </c>
      <c r="H86" s="17">
        <f t="shared" si="6"/>
        <v>90.08259272053512</v>
      </c>
    </row>
    <row r="87" spans="1:8" ht="35.25" customHeight="1">
      <c r="A87" s="24" t="s">
        <v>126</v>
      </c>
      <c r="B87" s="25" t="s">
        <v>56</v>
      </c>
      <c r="C87" s="16">
        <v>11000</v>
      </c>
      <c r="D87" s="16">
        <v>2868.5</v>
      </c>
      <c r="E87" s="16">
        <f t="shared" si="7"/>
        <v>26.077272727272728</v>
      </c>
      <c r="F87" s="16">
        <v>3184.3</v>
      </c>
      <c r="G87" s="16">
        <f>SUM(D87-F87)</f>
        <v>-315.8000000000002</v>
      </c>
      <c r="H87" s="18">
        <f t="shared" si="6"/>
        <v>90.08259272053512</v>
      </c>
    </row>
    <row r="88" spans="1:8" ht="38.25">
      <c r="A88" s="27" t="s">
        <v>75</v>
      </c>
      <c r="B88" s="29" t="s">
        <v>57</v>
      </c>
      <c r="C88" s="17">
        <f>SUM(C89:C89)</f>
        <v>16474.1</v>
      </c>
      <c r="D88" s="17">
        <f>SUM(D89:D89)</f>
        <v>8236.8</v>
      </c>
      <c r="E88" s="17">
        <f t="shared" si="7"/>
        <v>49.99848246641698</v>
      </c>
      <c r="F88" s="17">
        <f>F89</f>
        <v>8190</v>
      </c>
      <c r="G88" s="17">
        <f>G89</f>
        <v>46.79999999999927</v>
      </c>
      <c r="H88" s="17">
        <f t="shared" si="6"/>
        <v>100.57142857142856</v>
      </c>
    </row>
    <row r="89" spans="1:8" ht="38.25">
      <c r="A89" s="24" t="s">
        <v>58</v>
      </c>
      <c r="B89" s="25" t="s">
        <v>59</v>
      </c>
      <c r="C89" s="16">
        <v>16474.1</v>
      </c>
      <c r="D89" s="16">
        <v>8236.8</v>
      </c>
      <c r="E89" s="16">
        <f t="shared" si="7"/>
        <v>49.99848246641698</v>
      </c>
      <c r="F89" s="16">
        <v>8190</v>
      </c>
      <c r="G89" s="16">
        <f>SUM(D89-F89)</f>
        <v>46.79999999999927</v>
      </c>
      <c r="H89" s="18">
        <f t="shared" si="6"/>
        <v>100.57142857142856</v>
      </c>
    </row>
    <row r="90" spans="1:8" ht="12.75">
      <c r="A90" s="35" t="s">
        <v>47</v>
      </c>
      <c r="B90" s="39"/>
      <c r="C90" s="19">
        <f>SUM(C44+C53+C55+C57+C62+C66+C68+C74+C77+C82+C86+C88)</f>
        <v>874000.6</v>
      </c>
      <c r="D90" s="19">
        <f>SUM(D44+D53+D55+D57+D62+D66+D68+D74+D77+D82+D86+D88)</f>
        <v>421187.70000000007</v>
      </c>
      <c r="E90" s="19">
        <f t="shared" si="7"/>
        <v>48.19077927406458</v>
      </c>
      <c r="F90" s="19">
        <f>SUM(F44+F53+F55+F57+F62+F66+F68+F74+F77+F82+F86+F88)</f>
        <v>395966.6</v>
      </c>
      <c r="G90" s="19">
        <f>SUM(G44+G53+G55+G57+G62+G66+G68+G74+G77+G82+G86+G88)</f>
        <v>25221.1</v>
      </c>
      <c r="H90" s="19">
        <f t="shared" si="6"/>
        <v>106.36950187212761</v>
      </c>
    </row>
    <row r="91" spans="1:8" ht="25.5">
      <c r="A91" s="40" t="s">
        <v>60</v>
      </c>
      <c r="B91" s="3"/>
      <c r="C91" s="36">
        <v>-26000</v>
      </c>
      <c r="D91" s="7">
        <f>D42-D90</f>
        <v>-18489.800000000047</v>
      </c>
      <c r="E91" s="7"/>
      <c r="F91" s="7">
        <f>F42-F90</f>
        <v>28651</v>
      </c>
      <c r="G91" s="7"/>
      <c r="H91" s="7"/>
    </row>
    <row r="92" spans="1:8" ht="12.75">
      <c r="A92" s="8"/>
      <c r="B92" s="9"/>
      <c r="C92" s="37"/>
      <c r="D92" s="37"/>
      <c r="E92" s="1"/>
      <c r="F92" s="37">
        <v>28651</v>
      </c>
      <c r="G92" s="10"/>
      <c r="H92" s="1"/>
    </row>
    <row r="93" spans="1:8" ht="26.25" customHeight="1">
      <c r="A93" s="8"/>
      <c r="B93" s="9"/>
      <c r="C93" s="41"/>
      <c r="D93" s="41"/>
      <c r="E93" s="41"/>
      <c r="F93" s="41"/>
      <c r="G93" s="41"/>
      <c r="H93" s="41"/>
    </row>
    <row r="94" spans="1:8" ht="12.75">
      <c r="A94" s="11"/>
      <c r="B94" s="12"/>
      <c r="C94" s="11"/>
      <c r="D94" s="11"/>
      <c r="E94" s="11"/>
      <c r="F94" s="11"/>
      <c r="G94" s="11"/>
      <c r="H94" s="11"/>
    </row>
  </sheetData>
  <sheetProtection/>
  <mergeCells count="2">
    <mergeCell ref="A1:H1"/>
    <mergeCell ref="C93:H93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4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Ветрова ЛГ</cp:lastModifiedBy>
  <cp:lastPrinted>2021-07-05T08:18:30Z</cp:lastPrinted>
  <dcterms:created xsi:type="dcterms:W3CDTF">2009-04-28T07:05:16Z</dcterms:created>
  <dcterms:modified xsi:type="dcterms:W3CDTF">2021-07-05T14:17:45Z</dcterms:modified>
  <cp:category/>
  <cp:version/>
  <cp:contentType/>
  <cp:contentStatus/>
</cp:coreProperties>
</file>